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ybee\Tax &amp; Millage\FY22-23\"/>
    </mc:Choice>
  </mc:AlternateContent>
  <bookViews>
    <workbookView xWindow="0" yWindow="0" windowWidth="24000" windowHeight="9156"/>
  </bookViews>
  <sheets>
    <sheet name="2022-23 Ad" sheetId="1" r:id="rId1"/>
  </sheets>
  <definedNames>
    <definedName name="_xlnm.Print_Area" localSheetId="0">'2022-23 Ad'!$B$10:$I$37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6" i="1" l="1"/>
  <c r="G28" i="1"/>
  <c r="G26" i="1"/>
  <c r="C24" i="1" l="1"/>
  <c r="D23" i="1"/>
  <c r="D22" i="1"/>
  <c r="D17" i="1"/>
  <c r="E17" i="1"/>
  <c r="F17" i="1"/>
  <c r="G17" i="1"/>
  <c r="H17" i="1"/>
  <c r="C17" i="1"/>
  <c r="H31" i="1" l="1"/>
  <c r="H24" i="1"/>
  <c r="G24" i="1"/>
  <c r="F24" i="1"/>
  <c r="D24" i="1"/>
  <c r="E24" i="1"/>
  <c r="D20" i="1"/>
  <c r="H20" i="1"/>
  <c r="G20" i="1"/>
  <c r="F31" i="1"/>
  <c r="E31" i="1"/>
  <c r="D31" i="1"/>
  <c r="C31" i="1"/>
  <c r="H26" i="1" l="1"/>
  <c r="H28" i="1" s="1"/>
  <c r="H29" i="1" s="1"/>
  <c r="D26" i="1"/>
  <c r="C20" i="1"/>
  <c r="C26" i="1" s="1"/>
  <c r="D28" i="1" s="1"/>
  <c r="D29" i="1" s="1"/>
  <c r="E20" i="1"/>
  <c r="E26" i="1" s="1"/>
  <c r="E28" i="1" s="1"/>
  <c r="E29" i="1" s="1"/>
  <c r="D32" i="1"/>
  <c r="D33" i="1" s="1"/>
  <c r="F20" i="1"/>
  <c r="F32" i="1" s="1"/>
  <c r="F33" i="1" s="1"/>
  <c r="H32" i="1" l="1"/>
  <c r="H33" i="1" s="1"/>
  <c r="C32" i="1"/>
  <c r="C33" i="1" s="1"/>
  <c r="E32" i="1"/>
  <c r="E33" i="1" s="1"/>
  <c r="G29" i="1"/>
  <c r="F28" i="1"/>
  <c r="F29" i="1" s="1"/>
</calcChain>
</file>

<file path=xl/sharedStrings.xml><?xml version="1.0" encoding="utf-8"?>
<sst xmlns="http://schemas.openxmlformats.org/spreadsheetml/2006/main" count="45" uniqueCount="32">
  <si>
    <t>NOTICE                                                                                                                                                                                                                                                                                      City of Tybee Island in Chatham County, Georgia</t>
  </si>
  <si>
    <t>All concerned citizens are invited to the public hearings on this tax increase to be held at the Public Safety Building, 78 Van Horn, Tybee Island, GA, on the following dates:</t>
  </si>
  <si>
    <t>Janet R. LeViner, MMC, Clerk of Council, City of Tybee Island</t>
  </si>
  <si>
    <t>2017</t>
  </si>
  <si>
    <t>2018</t>
  </si>
  <si>
    <t>2019</t>
  </si>
  <si>
    <t>2020</t>
  </si>
  <si>
    <t>2021</t>
  </si>
  <si>
    <t>Real and Personal</t>
  </si>
  <si>
    <t>Motor Vehicles</t>
  </si>
  <si>
    <t>Mobile Homes</t>
  </si>
  <si>
    <t>Timber</t>
  </si>
  <si>
    <t>Heavy duty equipment</t>
  </si>
  <si>
    <t>Gross Digest</t>
  </si>
  <si>
    <t xml:space="preserve"> </t>
  </si>
  <si>
    <t>Less: M&amp;O Exemptions</t>
  </si>
  <si>
    <t>Net M&amp;O Digest</t>
  </si>
  <si>
    <t>Gross M&amp;O Millage</t>
  </si>
  <si>
    <t>Less: Rollbacks</t>
  </si>
  <si>
    <t>Net M&amp;O Millage</t>
  </si>
  <si>
    <t>Net Taxes Levied</t>
  </si>
  <si>
    <t>Net Taxes $ Increase</t>
  </si>
  <si>
    <t>Net Taxes % Increase/(Decrease)</t>
  </si>
  <si>
    <t>Gross M&amp;O Revenue</t>
  </si>
  <si>
    <t>Less Rollbacks</t>
  </si>
  <si>
    <t>2022</t>
  </si>
  <si>
    <t>The City of Tybee Island has tentatively adopted a millage rate which will require an increase in property taxes by 22.92% over the rollback rate.  Pursuant to requirements of the O.C.G.A. 48-5-32 does hereby publish the following presentation of the current year's digest and levy along with the history of the tax digest for the past five years.</t>
  </si>
  <si>
    <t>June 9, 2022 at 6:30 PM</t>
  </si>
  <si>
    <t>June 23, 2022 at 10:00 AM</t>
  </si>
  <si>
    <t>June 23, 2022 at 6:30 PM</t>
  </si>
  <si>
    <t>This tentative increase will result in a millage rate of 3.931 mills, an increase of .733 mills.  Without the tentative tax increase, the millage rate will be no more than 3.198 mills.  The proposed tax increase for a home with a fair market value of $100,000 is approximately $73, and the proposed tax increase for non-homestead property with a fair market value of $250,000 is approximately $183.</t>
  </si>
  <si>
    <t>CURRENT YEAR 2022 TAX DIGEST AND FIVE YEAR HISTORY OF LEVY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</si>
</sst>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_(* #,##0.000_);_(* \(#,##0.000\);_(* &quot;-&quot;??_);_(@_)"/>
    <numFmt numFmtId="166" formatCode="_(* #,##0.0000_);_(* \(#,##0.0000\);_(*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0"/>
      <name val="Tahoma"/>
      <family val="2"/>
    </font>
    <font>
      <sz val="10"/>
      <name val="Tahoma"/>
      <family val="2"/>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0">
    <xf numFmtId="0" fontId="0" fillId="0" borderId="0" xfId="0"/>
    <xf numFmtId="0" fontId="0" fillId="0" borderId="12" xfId="0" applyBorder="1"/>
    <xf numFmtId="164" fontId="4" fillId="2" borderId="12" xfId="0" quotePrefix="1" applyNumberFormat="1" applyFont="1" applyFill="1" applyBorder="1" applyAlignment="1">
      <alignment horizontal="center"/>
    </xf>
    <xf numFmtId="0" fontId="5" fillId="0" borderId="12" xfId="0" applyFont="1" applyBorder="1"/>
    <xf numFmtId="164" fontId="5" fillId="2" borderId="12" xfId="1" applyNumberFormat="1" applyFont="1" applyFill="1" applyBorder="1"/>
    <xf numFmtId="164" fontId="5" fillId="0" borderId="12" xfId="1" applyNumberFormat="1" applyFont="1" applyBorder="1"/>
    <xf numFmtId="0" fontId="4" fillId="0" borderId="12" xfId="0" applyFont="1" applyBorder="1"/>
    <xf numFmtId="164" fontId="4" fillId="0" borderId="12" xfId="1" applyNumberFormat="1" applyFont="1" applyBorder="1"/>
    <xf numFmtId="164" fontId="4" fillId="2" borderId="12" xfId="1" applyNumberFormat="1" applyFont="1" applyFill="1" applyBorder="1"/>
    <xf numFmtId="43" fontId="0" fillId="0" borderId="0" xfId="0" applyNumberFormat="1"/>
    <xf numFmtId="0" fontId="5" fillId="0" borderId="13" xfId="0" applyFont="1" applyBorder="1"/>
    <xf numFmtId="164" fontId="5" fillId="0" borderId="0" xfId="1" applyNumberFormat="1" applyFont="1" applyBorder="1"/>
    <xf numFmtId="164" fontId="5" fillId="2" borderId="0" xfId="1" applyNumberFormat="1" applyFont="1" applyFill="1" applyBorder="1"/>
    <xf numFmtId="164" fontId="5" fillId="2" borderId="14" xfId="1" applyNumberFormat="1" applyFont="1" applyFill="1" applyBorder="1"/>
    <xf numFmtId="164" fontId="4" fillId="0" borderId="12" xfId="0" applyNumberFormat="1" applyFont="1" applyBorder="1"/>
    <xf numFmtId="164" fontId="4" fillId="2" borderId="12" xfId="0" applyNumberFormat="1" applyFont="1" applyFill="1" applyBorder="1"/>
    <xf numFmtId="164" fontId="0" fillId="0" borderId="0" xfId="0" applyNumberFormat="1"/>
    <xf numFmtId="164" fontId="5" fillId="0" borderId="0" xfId="0" applyNumberFormat="1" applyFont="1" applyBorder="1"/>
    <xf numFmtId="164" fontId="5" fillId="2" borderId="0" xfId="0" applyNumberFormat="1" applyFont="1" applyFill="1" applyBorder="1"/>
    <xf numFmtId="164" fontId="5" fillId="2" borderId="14" xfId="0" applyNumberFormat="1" applyFont="1" applyFill="1" applyBorder="1"/>
    <xf numFmtId="165" fontId="5" fillId="2" borderId="12" xfId="0" applyNumberFormat="1" applyFont="1" applyFill="1" applyBorder="1"/>
    <xf numFmtId="166" fontId="5" fillId="2" borderId="12" xfId="0" applyNumberFormat="1" applyFont="1" applyFill="1" applyBorder="1"/>
    <xf numFmtId="165" fontId="4" fillId="0" borderId="12" xfId="0" applyNumberFormat="1" applyFont="1" applyBorder="1"/>
    <xf numFmtId="165" fontId="4" fillId="2" borderId="12" xfId="0" applyNumberFormat="1" applyFont="1" applyFill="1" applyBorder="1"/>
    <xf numFmtId="0" fontId="4" fillId="2" borderId="12" xfId="0" applyFont="1" applyFill="1" applyBorder="1"/>
    <xf numFmtId="10" fontId="4" fillId="2" borderId="12" xfId="2" applyNumberFormat="1" applyFont="1" applyFill="1" applyBorder="1"/>
    <xf numFmtId="164" fontId="5" fillId="2" borderId="12" xfId="0" applyNumberFormat="1" applyFont="1" applyFill="1" applyBorder="1"/>
    <xf numFmtId="0" fontId="0" fillId="0" borderId="15" xfId="0" applyBorder="1"/>
    <xf numFmtId="164" fontId="0" fillId="0" borderId="16" xfId="0" applyNumberFormat="1" applyBorder="1"/>
    <xf numFmtId="164" fontId="0" fillId="0" borderId="17" xfId="0" applyNumberFormat="1" applyBorder="1"/>
    <xf numFmtId="0" fontId="0" fillId="0" borderId="0" xfId="0" applyAlignment="1">
      <alignment wrapText="1"/>
    </xf>
    <xf numFmtId="164" fontId="0" fillId="0" borderId="0" xfId="0" applyNumberFormat="1" applyAlignment="1">
      <alignment wrapText="1"/>
    </xf>
    <xf numFmtId="0" fontId="0" fillId="2" borderId="4" xfId="0" applyFill="1" applyBorder="1" applyAlignment="1">
      <alignment horizontal="left" vertical="top" wrapText="1"/>
    </xf>
    <xf numFmtId="0" fontId="0" fillId="2" borderId="0" xfId="0" applyFill="1" applyBorder="1" applyAlignment="1">
      <alignment horizontal="left" vertical="top" wrapText="1"/>
    </xf>
    <xf numFmtId="0" fontId="0" fillId="2" borderId="5" xfId="0" applyFill="1" applyBorder="1" applyAlignment="1">
      <alignment horizontal="left" vertical="top" wrapText="1"/>
    </xf>
    <xf numFmtId="0" fontId="0" fillId="2" borderId="6" xfId="0" applyFill="1" applyBorder="1" applyAlignment="1">
      <alignment horizontal="center" wrapText="1"/>
    </xf>
    <xf numFmtId="0" fontId="0" fillId="2" borderId="7" xfId="0" applyFill="1" applyBorder="1" applyAlignment="1">
      <alignment horizontal="center" wrapText="1"/>
    </xf>
    <xf numFmtId="0" fontId="0" fillId="2" borderId="8" xfId="0" applyFill="1" applyBorder="1" applyAlignment="1">
      <alignment horizontal="center" wrapText="1"/>
    </xf>
    <xf numFmtId="0" fontId="3" fillId="0" borderId="9" xfId="0" applyFont="1" applyBorder="1" applyAlignment="1">
      <alignment horizontal="center" vertical="top"/>
    </xf>
    <xf numFmtId="0" fontId="3" fillId="0" borderId="10" xfId="0" applyFont="1" applyBorder="1" applyAlignment="1">
      <alignment horizontal="center" vertical="top"/>
    </xf>
    <xf numFmtId="0" fontId="3" fillId="0" borderId="11" xfId="0" applyFont="1" applyBorder="1" applyAlignment="1">
      <alignment horizontal="center" vertical="top"/>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0" fillId="2" borderId="4" xfId="0" applyFill="1" applyBorder="1" applyAlignment="1">
      <alignment vertical="top" wrapText="1"/>
    </xf>
    <xf numFmtId="0" fontId="0" fillId="0" borderId="0" xfId="0" applyAlignment="1">
      <alignment vertical="top" wrapText="1"/>
    </xf>
    <xf numFmtId="0" fontId="0" fillId="0" borderId="5" xfId="0" applyBorder="1" applyAlignment="1">
      <alignment vertical="top" wrapText="1"/>
    </xf>
    <xf numFmtId="0" fontId="0" fillId="2" borderId="4" xfId="0" applyFill="1" applyBorder="1" applyAlignment="1">
      <alignment horizontal="center" vertical="top" wrapText="1"/>
    </xf>
    <xf numFmtId="0" fontId="0" fillId="2" borderId="0" xfId="0" applyFill="1" applyBorder="1" applyAlignment="1">
      <alignment horizontal="center" vertical="top" wrapText="1"/>
    </xf>
    <xf numFmtId="0" fontId="0" fillId="2" borderId="5" xfId="0" applyFill="1" applyBorder="1" applyAlignment="1">
      <alignment horizontal="center" vertical="top"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41"/>
  <sheetViews>
    <sheetView tabSelected="1" workbookViewId="0">
      <selection activeCell="D37" sqref="D37"/>
    </sheetView>
  </sheetViews>
  <sheetFormatPr defaultRowHeight="14.4" x14ac:dyDescent="0.3"/>
  <cols>
    <col min="2" max="2" width="33" customWidth="1"/>
    <col min="3" max="3" width="15.5546875" style="16" customWidth="1"/>
    <col min="4" max="4" width="15.44140625" style="16" customWidth="1"/>
    <col min="5" max="5" width="15.5546875" style="16" customWidth="1"/>
    <col min="6" max="7" width="15.44140625" style="16" customWidth="1"/>
    <col min="8" max="8" width="15.5546875" style="16" customWidth="1"/>
    <col min="9" max="9" width="2.6640625" customWidth="1"/>
    <col min="10" max="11" width="13.33203125" bestFit="1" customWidth="1"/>
  </cols>
  <sheetData>
    <row r="2" spans="2:8" ht="31.5" customHeight="1" x14ac:dyDescent="0.3">
      <c r="B2" s="41" t="s">
        <v>0</v>
      </c>
      <c r="C2" s="42"/>
      <c r="D2" s="42"/>
      <c r="E2" s="42"/>
      <c r="F2" s="42"/>
      <c r="G2" s="42"/>
      <c r="H2" s="43"/>
    </row>
    <row r="3" spans="2:8" ht="45.6" customHeight="1" x14ac:dyDescent="0.3">
      <c r="B3" s="32" t="s">
        <v>26</v>
      </c>
      <c r="C3" s="33"/>
      <c r="D3" s="33"/>
      <c r="E3" s="33"/>
      <c r="F3" s="33"/>
      <c r="G3" s="33"/>
      <c r="H3" s="34"/>
    </row>
    <row r="4" spans="2:8" ht="27.6" customHeight="1" x14ac:dyDescent="0.3">
      <c r="B4" s="44" t="s">
        <v>1</v>
      </c>
      <c r="C4" s="45"/>
      <c r="D4" s="45"/>
      <c r="E4" s="45"/>
      <c r="F4" s="45"/>
      <c r="G4" s="45"/>
      <c r="H4" s="46"/>
    </row>
    <row r="5" spans="2:8" x14ac:dyDescent="0.3">
      <c r="B5" s="47" t="s">
        <v>27</v>
      </c>
      <c r="C5" s="48"/>
      <c r="D5" s="48"/>
      <c r="E5" s="48"/>
      <c r="F5" s="48"/>
      <c r="G5" s="48"/>
      <c r="H5" s="49"/>
    </row>
    <row r="6" spans="2:8" x14ac:dyDescent="0.3">
      <c r="B6" s="47" t="s">
        <v>28</v>
      </c>
      <c r="C6" s="48"/>
      <c r="D6" s="48"/>
      <c r="E6" s="48"/>
      <c r="F6" s="48"/>
      <c r="G6" s="48"/>
      <c r="H6" s="49"/>
    </row>
    <row r="7" spans="2:8" x14ac:dyDescent="0.3">
      <c r="B7" s="47" t="s">
        <v>29</v>
      </c>
      <c r="C7" s="48"/>
      <c r="D7" s="48"/>
      <c r="E7" s="48"/>
      <c r="F7" s="48"/>
      <c r="G7" s="48"/>
      <c r="H7" s="49"/>
    </row>
    <row r="8" spans="2:8" ht="46.2" customHeight="1" x14ac:dyDescent="0.3">
      <c r="B8" s="32" t="s">
        <v>30</v>
      </c>
      <c r="C8" s="33"/>
      <c r="D8" s="33"/>
      <c r="E8" s="33"/>
      <c r="F8" s="33"/>
      <c r="G8" s="33"/>
      <c r="H8" s="34"/>
    </row>
    <row r="9" spans="2:8" ht="21" customHeight="1" thickBot="1" x14ac:dyDescent="0.35">
      <c r="B9" s="35" t="s">
        <v>2</v>
      </c>
      <c r="C9" s="36"/>
      <c r="D9" s="36"/>
      <c r="E9" s="36"/>
      <c r="F9" s="36"/>
      <c r="G9" s="36"/>
      <c r="H9" s="37"/>
    </row>
    <row r="10" spans="2:8" ht="24.75" customHeight="1" x14ac:dyDescent="0.3">
      <c r="B10" s="38" t="s">
        <v>31</v>
      </c>
      <c r="C10" s="39"/>
      <c r="D10" s="39"/>
      <c r="E10" s="39"/>
      <c r="F10" s="39"/>
      <c r="G10" s="39"/>
      <c r="H10" s="40"/>
    </row>
    <row r="11" spans="2:8" x14ac:dyDescent="0.3">
      <c r="B11" s="1"/>
      <c r="C11" s="2" t="s">
        <v>3</v>
      </c>
      <c r="D11" s="2" t="s">
        <v>4</v>
      </c>
      <c r="E11" s="2" t="s">
        <v>5</v>
      </c>
      <c r="F11" s="2" t="s">
        <v>6</v>
      </c>
      <c r="G11" s="2" t="s">
        <v>7</v>
      </c>
      <c r="H11" s="2" t="s">
        <v>25</v>
      </c>
    </row>
    <row r="12" spans="2:8" x14ac:dyDescent="0.3">
      <c r="B12" s="3" t="s">
        <v>8</v>
      </c>
      <c r="C12" s="4">
        <v>577320450</v>
      </c>
      <c r="D12" s="4">
        <v>594348883</v>
      </c>
      <c r="E12" s="4">
        <v>638256266</v>
      </c>
      <c r="F12" s="4">
        <v>645185097</v>
      </c>
      <c r="G12" s="4">
        <v>668266392</v>
      </c>
      <c r="H12" s="4">
        <v>841451699</v>
      </c>
    </row>
    <row r="13" spans="2:8" x14ac:dyDescent="0.3">
      <c r="B13" s="3" t="s">
        <v>9</v>
      </c>
      <c r="C13" s="4">
        <v>4936460</v>
      </c>
      <c r="D13" s="4">
        <v>3624890</v>
      </c>
      <c r="E13" s="4">
        <v>2822520</v>
      </c>
      <c r="F13" s="4">
        <v>2283410</v>
      </c>
      <c r="G13" s="4">
        <v>1810720</v>
      </c>
      <c r="H13" s="4">
        <v>1450690</v>
      </c>
    </row>
    <row r="14" spans="2:8" x14ac:dyDescent="0.3">
      <c r="B14" s="3" t="s">
        <v>10</v>
      </c>
      <c r="C14" s="4">
        <v>85040</v>
      </c>
      <c r="D14" s="4">
        <v>81120</v>
      </c>
      <c r="E14" s="4">
        <v>81200</v>
      </c>
      <c r="F14" s="4">
        <v>73920</v>
      </c>
      <c r="G14" s="4">
        <v>63600</v>
      </c>
      <c r="H14" s="4">
        <v>73720</v>
      </c>
    </row>
    <row r="15" spans="2:8" x14ac:dyDescent="0.3">
      <c r="B15" s="3" t="s">
        <v>11</v>
      </c>
      <c r="C15" s="5">
        <v>0</v>
      </c>
      <c r="D15" s="4">
        <v>0</v>
      </c>
      <c r="E15" s="4">
        <v>0</v>
      </c>
      <c r="F15" s="4">
        <v>0</v>
      </c>
      <c r="G15" s="4">
        <v>0</v>
      </c>
      <c r="H15" s="4">
        <v>0</v>
      </c>
    </row>
    <row r="16" spans="2:8" x14ac:dyDescent="0.3">
      <c r="B16" s="3" t="s">
        <v>12</v>
      </c>
      <c r="C16" s="5">
        <v>3104</v>
      </c>
      <c r="D16" s="4">
        <v>0</v>
      </c>
      <c r="E16" s="4">
        <v>0</v>
      </c>
      <c r="F16" s="4">
        <v>0</v>
      </c>
      <c r="G16" s="4">
        <v>4573</v>
      </c>
      <c r="H16" s="4">
        <v>2911</v>
      </c>
    </row>
    <row r="17" spans="2:11" x14ac:dyDescent="0.3">
      <c r="B17" s="6" t="s">
        <v>13</v>
      </c>
      <c r="C17" s="7">
        <f>SUM(C12:C16)</f>
        <v>582345054</v>
      </c>
      <c r="D17" s="7">
        <f t="shared" ref="D17:H17" si="0">SUM(D12:D16)</f>
        <v>598054893</v>
      </c>
      <c r="E17" s="7">
        <f t="shared" si="0"/>
        <v>641159986</v>
      </c>
      <c r="F17" s="7">
        <f t="shared" si="0"/>
        <v>647542427</v>
      </c>
      <c r="G17" s="7">
        <f t="shared" si="0"/>
        <v>670145285</v>
      </c>
      <c r="H17" s="7">
        <f t="shared" si="0"/>
        <v>842979020</v>
      </c>
      <c r="J17" s="9" t="s">
        <v>14</v>
      </c>
    </row>
    <row r="18" spans="2:11" ht="5.25" customHeight="1" x14ac:dyDescent="0.3">
      <c r="B18" s="10"/>
      <c r="C18" s="11"/>
      <c r="D18" s="11"/>
      <c r="E18" s="12"/>
      <c r="F18" s="12"/>
      <c r="G18" s="13"/>
      <c r="H18" s="13"/>
      <c r="K18" t="s">
        <v>14</v>
      </c>
    </row>
    <row r="19" spans="2:11" x14ac:dyDescent="0.3">
      <c r="B19" s="3" t="s">
        <v>15</v>
      </c>
      <c r="C19" s="4">
        <v>-126999742</v>
      </c>
      <c r="D19" s="4">
        <v>-128413700</v>
      </c>
      <c r="E19" s="4">
        <v>-136681922</v>
      </c>
      <c r="F19" s="4">
        <v>-141098387</v>
      </c>
      <c r="G19" s="4">
        <v>-141293845</v>
      </c>
      <c r="H19" s="4">
        <v>-187275289</v>
      </c>
      <c r="J19" s="9" t="s">
        <v>14</v>
      </c>
      <c r="K19" s="9" t="s">
        <v>14</v>
      </c>
    </row>
    <row r="20" spans="2:11" x14ac:dyDescent="0.3">
      <c r="B20" s="6" t="s">
        <v>16</v>
      </c>
      <c r="C20" s="14">
        <f t="shared" ref="C20:H20" si="1">C17+C19</f>
        <v>455345312</v>
      </c>
      <c r="D20" s="14">
        <f t="shared" si="1"/>
        <v>469641193</v>
      </c>
      <c r="E20" s="15">
        <f t="shared" si="1"/>
        <v>504478064</v>
      </c>
      <c r="F20" s="15">
        <f t="shared" si="1"/>
        <v>506444040</v>
      </c>
      <c r="G20" s="15">
        <f t="shared" si="1"/>
        <v>528851440</v>
      </c>
      <c r="H20" s="15">
        <f t="shared" si="1"/>
        <v>655703731</v>
      </c>
      <c r="I20" s="16" t="s">
        <v>14</v>
      </c>
      <c r="J20" s="9" t="s">
        <v>14</v>
      </c>
    </row>
    <row r="21" spans="2:11" x14ac:dyDescent="0.3">
      <c r="B21" s="10"/>
      <c r="C21" s="17"/>
      <c r="D21" s="17"/>
      <c r="E21" s="18"/>
      <c r="F21" s="18"/>
      <c r="G21" s="19"/>
      <c r="H21" s="19"/>
    </row>
    <row r="22" spans="2:11" x14ac:dyDescent="0.3">
      <c r="B22" s="3" t="s">
        <v>17</v>
      </c>
      <c r="C22" s="20">
        <v>6.399</v>
      </c>
      <c r="D22" s="20">
        <f>6.407</f>
        <v>6.407</v>
      </c>
      <c r="E22" s="20">
        <v>6.633</v>
      </c>
      <c r="F22" s="20">
        <v>6.6779999999999999</v>
      </c>
      <c r="G22" s="20">
        <v>6.4550000000000001</v>
      </c>
      <c r="H22" s="20">
        <v>6.2990000000000004</v>
      </c>
      <c r="J22" t="s">
        <v>14</v>
      </c>
    </row>
    <row r="23" spans="2:11" x14ac:dyDescent="0.3">
      <c r="B23" s="3" t="s">
        <v>18</v>
      </c>
      <c r="C23" s="21">
        <v>2.355</v>
      </c>
      <c r="D23" s="21">
        <f>2.363+0.113</f>
        <v>2.476</v>
      </c>
      <c r="E23" s="21">
        <v>2.702</v>
      </c>
      <c r="F23" s="21">
        <v>2.7471999999999999</v>
      </c>
      <c r="G23" s="21">
        <v>2.5242</v>
      </c>
      <c r="H23" s="21">
        <v>2.3679999999999999</v>
      </c>
      <c r="I23" t="s">
        <v>14</v>
      </c>
      <c r="J23" s="9" t="s">
        <v>14</v>
      </c>
    </row>
    <row r="24" spans="2:11" x14ac:dyDescent="0.3">
      <c r="B24" s="6" t="s">
        <v>19</v>
      </c>
      <c r="C24" s="22">
        <f>C22-C23</f>
        <v>4.0440000000000005</v>
      </c>
      <c r="D24" s="22">
        <f t="shared" ref="D24" si="2">D22-D23</f>
        <v>3.931</v>
      </c>
      <c r="E24" s="23">
        <f>E22-E23</f>
        <v>3.931</v>
      </c>
      <c r="F24" s="23">
        <f t="shared" ref="F24:H24" si="3">F22-F23</f>
        <v>3.9308000000000001</v>
      </c>
      <c r="G24" s="23">
        <f t="shared" si="3"/>
        <v>3.9308000000000001</v>
      </c>
      <c r="H24" s="23">
        <f t="shared" si="3"/>
        <v>3.9310000000000005</v>
      </c>
    </row>
    <row r="25" spans="2:11" ht="5.25" customHeight="1" x14ac:dyDescent="0.3">
      <c r="B25" s="10"/>
      <c r="C25" s="17"/>
      <c r="D25" s="17"/>
      <c r="E25" s="18"/>
      <c r="F25" s="18"/>
      <c r="G25" s="19"/>
      <c r="H25" s="19"/>
    </row>
    <row r="26" spans="2:11" x14ac:dyDescent="0.3">
      <c r="B26" s="6" t="s">
        <v>20</v>
      </c>
      <c r="C26" s="15">
        <f t="shared" ref="C26:D26" si="4">+C20*C24/1000</f>
        <v>1841416.4417280001</v>
      </c>
      <c r="D26" s="15">
        <f t="shared" si="4"/>
        <v>1846159.5296830002</v>
      </c>
      <c r="E26" s="15">
        <f>E20*E24/1000</f>
        <v>1983103.2695840001</v>
      </c>
      <c r="F26" s="15">
        <f>F20*F24/1000</f>
        <v>1990730.2324319999</v>
      </c>
      <c r="G26" s="15">
        <f t="shared" ref="G26:H26" si="5">G20*G24/1000</f>
        <v>2078809.2403520001</v>
      </c>
      <c r="H26" s="15">
        <f t="shared" si="5"/>
        <v>2577571.3665610002</v>
      </c>
    </row>
    <row r="27" spans="2:11" ht="7.5" customHeight="1" x14ac:dyDescent="0.3">
      <c r="B27" s="10"/>
      <c r="C27" s="18"/>
      <c r="D27" s="18"/>
      <c r="E27" s="18"/>
      <c r="F27" s="18"/>
      <c r="G27" s="19"/>
      <c r="H27" s="19"/>
    </row>
    <row r="28" spans="2:11" x14ac:dyDescent="0.3">
      <c r="B28" s="6" t="s">
        <v>21</v>
      </c>
      <c r="C28" s="15">
        <v>8269</v>
      </c>
      <c r="D28" s="15">
        <f t="shared" ref="D28:H28" si="6">+D26-C26</f>
        <v>4743.0879550001118</v>
      </c>
      <c r="E28" s="15">
        <f t="shared" si="6"/>
        <v>136943.73990099994</v>
      </c>
      <c r="F28" s="15">
        <f t="shared" si="6"/>
        <v>7626.9628479997627</v>
      </c>
      <c r="G28" s="15">
        <f>+G26-F26</f>
        <v>88079.007920000236</v>
      </c>
      <c r="H28" s="15">
        <f t="shared" si="6"/>
        <v>498762.12620900013</v>
      </c>
    </row>
    <row r="29" spans="2:11" x14ac:dyDescent="0.3">
      <c r="B29" s="24" t="s">
        <v>22</v>
      </c>
      <c r="C29" s="25">
        <v>4.4999999999999997E-3</v>
      </c>
      <c r="D29" s="25">
        <f t="shared" ref="D29:H29" si="7">+D28/C26</f>
        <v>2.5757823420698685E-3</v>
      </c>
      <c r="E29" s="25">
        <f t="shared" si="7"/>
        <v>7.4177630751397869E-2</v>
      </c>
      <c r="F29" s="25">
        <f t="shared" si="7"/>
        <v>3.845973613668484E-3</v>
      </c>
      <c r="G29" s="25">
        <f t="shared" si="7"/>
        <v>4.42445724111988E-2</v>
      </c>
      <c r="H29" s="25">
        <f t="shared" si="7"/>
        <v>0.23992683721405136</v>
      </c>
    </row>
    <row r="30" spans="2:11" ht="21.75" hidden="1" customHeight="1" x14ac:dyDescent="0.3">
      <c r="B30" s="10"/>
      <c r="C30" s="17"/>
      <c r="D30" s="17"/>
      <c r="E30" s="17"/>
      <c r="F30" s="18"/>
      <c r="G30" s="18"/>
      <c r="H30" s="19"/>
    </row>
    <row r="31" spans="2:11" hidden="1" x14ac:dyDescent="0.3">
      <c r="B31" s="3" t="s">
        <v>23</v>
      </c>
      <c r="C31" s="26">
        <f>+C17*C22/1000-1</f>
        <v>3726425.000546</v>
      </c>
      <c r="D31" s="26">
        <f>+D17*D22/1000-1</f>
        <v>3831736.6994510004</v>
      </c>
      <c r="E31" s="26">
        <f>+E17*E22/1000-1</f>
        <v>4252813.1871379996</v>
      </c>
      <c r="F31" s="26">
        <f>+F17*F22/1000-1</f>
        <v>4324287.3275059992</v>
      </c>
      <c r="G31" s="26"/>
      <c r="H31" s="26">
        <f>+H17*H22/1000</f>
        <v>5309924.8469800008</v>
      </c>
      <c r="J31" s="16" t="s">
        <v>14</v>
      </c>
    </row>
    <row r="32" spans="2:11" hidden="1" x14ac:dyDescent="0.3">
      <c r="B32" s="3" t="s">
        <v>24</v>
      </c>
      <c r="C32" s="4">
        <f t="shared" ref="C32:H32" si="8">+C31-C26</f>
        <v>1885008.5588179999</v>
      </c>
      <c r="D32" s="4">
        <f t="shared" si="8"/>
        <v>1985577.1697680003</v>
      </c>
      <c r="E32" s="4">
        <f t="shared" si="8"/>
        <v>2269709.9175539995</v>
      </c>
      <c r="F32" s="4">
        <f t="shared" si="8"/>
        <v>2333557.0950739994</v>
      </c>
      <c r="G32" s="4"/>
      <c r="H32" s="4">
        <f t="shared" si="8"/>
        <v>2732353.4804190006</v>
      </c>
      <c r="I32" s="9" t="s">
        <v>14</v>
      </c>
    </row>
    <row r="33" spans="2:9" hidden="1" x14ac:dyDescent="0.3">
      <c r="B33" s="6" t="s">
        <v>20</v>
      </c>
      <c r="C33" s="8">
        <f t="shared" ref="C33:H33" si="9">+C31-C32</f>
        <v>1841416.4417280001</v>
      </c>
      <c r="D33" s="8">
        <f t="shared" si="9"/>
        <v>1846159.5296830002</v>
      </c>
      <c r="E33" s="8">
        <f t="shared" si="9"/>
        <v>1983103.2695840001</v>
      </c>
      <c r="F33" s="8">
        <f t="shared" si="9"/>
        <v>1990730.2324319999</v>
      </c>
      <c r="G33" s="8"/>
      <c r="H33" s="8">
        <f t="shared" si="9"/>
        <v>2577571.3665610002</v>
      </c>
    </row>
    <row r="34" spans="2:9" hidden="1" x14ac:dyDescent="0.3">
      <c r="B34" s="27"/>
      <c r="C34" s="28"/>
      <c r="D34" s="28"/>
      <c r="E34" s="28"/>
      <c r="F34" s="28"/>
      <c r="G34" s="28"/>
      <c r="H34" s="29"/>
    </row>
    <row r="35" spans="2:9" x14ac:dyDescent="0.3">
      <c r="H35" s="16" t="s">
        <v>14</v>
      </c>
    </row>
    <row r="37" spans="2:9" x14ac:dyDescent="0.3">
      <c r="B37" s="30"/>
      <c r="C37" s="31"/>
      <c r="D37" s="31"/>
      <c r="E37" s="31"/>
      <c r="F37" s="31" t="s">
        <v>14</v>
      </c>
      <c r="G37" s="31"/>
      <c r="H37" s="31"/>
      <c r="I37" s="30"/>
    </row>
    <row r="38" spans="2:9" x14ac:dyDescent="0.3">
      <c r="B38" s="30"/>
      <c r="C38" s="31"/>
      <c r="D38" s="31"/>
      <c r="E38" s="31"/>
      <c r="F38" s="31"/>
      <c r="G38" s="31"/>
      <c r="H38" s="31"/>
      <c r="I38" s="30"/>
    </row>
    <row r="41" spans="2:9" x14ac:dyDescent="0.3">
      <c r="H41" s="9"/>
    </row>
  </sheetData>
  <mergeCells count="9">
    <mergeCell ref="B8:H8"/>
    <mergeCell ref="B9:H9"/>
    <mergeCell ref="B10:H10"/>
    <mergeCell ref="B2:H2"/>
    <mergeCell ref="B3:H3"/>
    <mergeCell ref="B4:H4"/>
    <mergeCell ref="B5:H5"/>
    <mergeCell ref="B6:H6"/>
    <mergeCell ref="B7:H7"/>
  </mergeCells>
  <pageMargins left="0.7" right="0.7" top="0.75" bottom="0.75" header="0.3" footer="0.3"/>
  <pageSetup scale="70" orientation="landscape" r:id="rId1"/>
  <ignoredErrors>
    <ignoredError sqref="C11:H1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2022-23 Ad</vt:lpstr>
      <vt:lpstr>'2022-23 Ad'!Print_Area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 Amerell</dc:creator>
  <cp:lastModifiedBy>Jen Amerell</cp:lastModifiedBy>
  <dcterms:created xsi:type="dcterms:W3CDTF">2021-05-25T18:34:05Z</dcterms:created>
  <dcterms:modified xsi:type="dcterms:W3CDTF">2022-05-18T17:43:20Z</dcterms:modified>
</cp:coreProperties>
</file>